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6375" windowHeight="5070"/>
  </bookViews>
  <sheets>
    <sheet name="RAPORT" sheetId="1" r:id="rId1"/>
  </sheets>
  <definedNames>
    <definedName name="_xlnm._FilterDatabase" localSheetId="0" hidden="1">RAPORT!$A$2:$W$45</definedName>
  </definedNames>
  <calcPr calcId="145621"/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<sst xmlns="http://schemas.openxmlformats.org/spreadsheetml/2006/main" count="336" uniqueCount="128">
  <si>
    <t>K Consult - publikacje zaplanowane/zrealizowane</t>
  </si>
  <si>
    <t>Marka</t>
  </si>
  <si>
    <t>Produkt</t>
  </si>
  <si>
    <t>Medium</t>
  </si>
  <si>
    <t>Profil medium</t>
  </si>
  <si>
    <t>Typ</t>
  </si>
  <si>
    <t>Nakład/UU/PV</t>
  </si>
  <si>
    <t>Typ publikacji</t>
  </si>
  <si>
    <t>Publikacja</t>
  </si>
  <si>
    <t xml:space="preserve">Xtorm </t>
  </si>
  <si>
    <t>Power Bank AC 41000</t>
  </si>
  <si>
    <t>Logo</t>
  </si>
  <si>
    <t>lifestyle/men's</t>
  </si>
  <si>
    <t>print</t>
  </si>
  <si>
    <t>59 000 cc</t>
  </si>
  <si>
    <t>prezentacja produktu</t>
  </si>
  <si>
    <t>skan</t>
  </si>
  <si>
    <t xml:space="preserve"> Xtorm Connected XC003</t>
  </si>
  <si>
    <t>android.com.pl</t>
  </si>
  <si>
    <t>mobilie</t>
  </si>
  <si>
    <t>online</t>
  </si>
  <si>
    <t>1,720,000 uu</t>
  </si>
  <si>
    <t>recenzja</t>
  </si>
  <si>
    <t>Boompods</t>
  </si>
  <si>
    <t>Rockpod</t>
  </si>
  <si>
    <t>mobileworld24.pl</t>
  </si>
  <si>
    <t>mobile/gadżety</t>
  </si>
  <si>
    <t>58,000 uu</t>
  </si>
  <si>
    <t>Azuri</t>
  </si>
  <si>
    <t>Rinox Armor</t>
  </si>
  <si>
    <t>mobilne</t>
  </si>
  <si>
    <t>słaba recenzja</t>
  </si>
  <si>
    <t>Xtorm Limitless</t>
  </si>
  <si>
    <t>planetagor.pl</t>
  </si>
  <si>
    <t>outdoor</t>
  </si>
  <si>
    <t>120 000 pv</t>
  </si>
  <si>
    <t>FB/planetagor</t>
  </si>
  <si>
    <t>outdooor</t>
  </si>
  <si>
    <t>6 500 fanów</t>
  </si>
  <si>
    <t>informacja o recenzji</t>
  </si>
  <si>
    <t>Marumi</t>
  </si>
  <si>
    <t>ND 500, ND 1000, DHG Protect</t>
  </si>
  <si>
    <t>Digital Camera Polska</t>
  </si>
  <si>
    <t>Fotograficzne</t>
  </si>
  <si>
    <t>25000 cc</t>
  </si>
  <si>
    <t>FOTOinformator</t>
  </si>
  <si>
    <t>Vanguard</t>
  </si>
  <si>
    <t>Alta Pro2, Alta Pro 2+, Veo 1</t>
  </si>
  <si>
    <t>SIGMA/Profoto</t>
  </si>
  <si>
    <t>Promocja na oiektywy SIGMA i lampy Profoto</t>
  </si>
  <si>
    <t>optyczne.pl</t>
  </si>
  <si>
    <t>480,000 uu</t>
  </si>
  <si>
    <t>informacja o promocji</t>
  </si>
  <si>
    <t>FB/Optyczne.pl</t>
  </si>
  <si>
    <t>4 500 fanów</t>
  </si>
  <si>
    <t>Fotografuj.pl</t>
  </si>
  <si>
    <t>53,000 uu</t>
  </si>
  <si>
    <t>Fotoinformator.pl</t>
  </si>
  <si>
    <t>10,000 uu</t>
  </si>
  <si>
    <t>FB/Fotoinformator.pl</t>
  </si>
  <si>
    <t>1 200 fanów</t>
  </si>
  <si>
    <t>ttec</t>
  </si>
  <si>
    <t xml:space="preserve"> AlumiSlim</t>
  </si>
  <si>
    <t>Stuffpolska.tv</t>
  </si>
  <si>
    <t>15,000 uu</t>
  </si>
  <si>
    <t>informacja o produkcie</t>
  </si>
  <si>
    <t>Techscience.pl</t>
  </si>
  <si>
    <t>Woodcessories</t>
  </si>
  <si>
    <t>Ecocase Cevlar</t>
  </si>
  <si>
    <t>Mój Mac Magazyn</t>
  </si>
  <si>
    <t>apple</t>
  </si>
  <si>
    <t>telix.pl</t>
  </si>
  <si>
    <t>IT/mobile</t>
  </si>
  <si>
    <t>550,000 uu</t>
  </si>
  <si>
    <t>in4.pl</t>
  </si>
  <si>
    <t>IT/gadżety</t>
  </si>
  <si>
    <t>410,000 uu</t>
  </si>
  <si>
    <t>mobilitynews.pl</t>
  </si>
  <si>
    <t>FB/mobilitynews</t>
  </si>
  <si>
    <t>6  469 fanów</t>
  </si>
  <si>
    <t>techon.pl</t>
  </si>
  <si>
    <t>12,000 uu</t>
  </si>
  <si>
    <t>tabletowo.pl</t>
  </si>
  <si>
    <t>2 300 000 uu</t>
  </si>
  <si>
    <t>FB/tabletowo</t>
  </si>
  <si>
    <t>17 100 fanów</t>
  </si>
  <si>
    <t>wavepc.pl</t>
  </si>
  <si>
    <t>IT</t>
  </si>
  <si>
    <t>170,000 uu</t>
  </si>
  <si>
    <t>techpage.pl</t>
  </si>
  <si>
    <t>7,000 uu</t>
  </si>
  <si>
    <t>FB/techpage</t>
  </si>
  <si>
    <t>100 fanów</t>
  </si>
  <si>
    <t>Interia.pl</t>
  </si>
  <si>
    <t>portal ogólnotematyczny</t>
  </si>
  <si>
    <t>18,100,000 uu</t>
  </si>
  <si>
    <t>Applemobile.pl</t>
  </si>
  <si>
    <t>Mobile/Mac Users</t>
  </si>
  <si>
    <t>74,000 uu</t>
  </si>
  <si>
    <t>PCFoster.pl</t>
  </si>
  <si>
    <t>147,000 uu</t>
  </si>
  <si>
    <t>technogadzet.pl</t>
  </si>
  <si>
    <t>e-gory.pl</t>
  </si>
  <si>
    <t>portal górski</t>
  </si>
  <si>
    <t>168 300 pv</t>
  </si>
  <si>
    <t>FB/e-gory.pl</t>
  </si>
  <si>
    <t>9 250 fanów</t>
  </si>
  <si>
    <t>SpeedCharger QC</t>
  </si>
  <si>
    <t>mobo.pl</t>
  </si>
  <si>
    <t>11,000 uu</t>
  </si>
  <si>
    <t>wujek-gadzet.pl</t>
  </si>
  <si>
    <t>13,000 uu</t>
  </si>
  <si>
    <t>agdrtv24.pl</t>
  </si>
  <si>
    <t>informacje konsumenckie</t>
  </si>
  <si>
    <t>64,000 uu</t>
  </si>
  <si>
    <t>telepolis.pl</t>
  </si>
  <si>
    <t>IT/telekomunikacyjne</t>
  </si>
  <si>
    <t>1,350,000 uu</t>
  </si>
  <si>
    <t>https://kconsultmedia.prowly.com/30436-azuri-rinox-armor-recenzja-mobileworld24-pl</t>
  </si>
  <si>
    <t>https://kconsultmedia.prowly.com/31245-boompods-rokpod-recenzja-portalu-mobileworld24-pl</t>
  </si>
  <si>
    <t>https://kconsultmedia.prowly.com/29753-nowosci-marek-k-consult-w-magazynie-fotoinformator</t>
  </si>
  <si>
    <t>Info w Prowly</t>
  </si>
  <si>
    <t>https://kconsultmedia.prowly.com/30429-nowe-powerbanki-ttec-alumislim-zauwazone-przez-media</t>
  </si>
  <si>
    <t>https://kconsultmedia.prowly.com/31252-nowe-ladowarki-ttec-speedcharger-qc-zauwazone-przez-media</t>
  </si>
  <si>
    <t>https://kconsultmedia.prowly.com/29701-nowe-obudowy-do-smartfonow-woodcessories-w-mediach</t>
  </si>
  <si>
    <t>https://kconsultmedia.prowly.com/31253-xtorm-connected-xc003-recenzja-portalu-android-com-pl?preview=true</t>
  </si>
  <si>
    <t>https://kconsultmedia.prowly.com/31258-xtorm-limitless-przetestowany-przez-portal-planeta-gor</t>
  </si>
  <si>
    <t>https://kconsultmedia.prowly.com/27697-ekstremalnie-wytrzymaly-xtorm-limitless-10-000-w-branzowych-mediach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</si>
</sst>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1"/>
      <color rgb="FF000000"/>
      <name val="Calibri"/>
    </font>
    <font>
      <u/>
      <sz val="11"/>
      <color rgb="FF000000"/>
      <name val="Calibri"/>
    </font>
    <font>
      <u/>
      <sz val="10"/>
      <color theme="10"/>
      <name val="Arial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 applyAlignment="1"/>
    <xf numFmtId="0" fontId="3" fillId="0" borderId="3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3" borderId="0" xfId="0" applyFont="1" applyFill="1" applyAlignment="1">
      <alignment horizontal="left"/>
    </xf>
    <xf numFmtId="0" fontId="1" fillId="4" borderId="0" xfId="0" applyFont="1" applyFill="1" applyAlignment="1"/>
    <xf numFmtId="0" fontId="1" fillId="4" borderId="0" xfId="0" applyFont="1" applyFill="1" applyAlignment="1"/>
    <xf numFmtId="0" fontId="3" fillId="4" borderId="0" xfId="0" applyFont="1" applyFill="1" applyAlignment="1"/>
    <xf numFmtId="0" fontId="1" fillId="4" borderId="0" xfId="0" applyFont="1" applyFill="1" applyAlignment="1"/>
    <xf numFmtId="0" fontId="2" fillId="4" borderId="0" xfId="0" applyFont="1" applyFill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3" borderId="0" xfId="0" applyFont="1" applyFill="1" applyAlignment="1">
      <alignment horizontal="left"/>
    </xf>
    <xf numFmtId="0" fontId="9" fillId="0" borderId="0" xfId="1" applyFont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0" fillId="0" borderId="0" xfId="0" applyFont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uffpolska.tv/" TargetMode="External"/><Relationship Id="rId13" Type="http://schemas.openxmlformats.org/officeDocument/2006/relationships/hyperlink" Target="http://techon.pl/" TargetMode="External"/><Relationship Id="rId18" Type="http://schemas.openxmlformats.org/officeDocument/2006/relationships/hyperlink" Target="http://applemobile.pl/" TargetMode="External"/><Relationship Id="rId26" Type="http://schemas.openxmlformats.org/officeDocument/2006/relationships/hyperlink" Target="http://telix.pl/" TargetMode="External"/><Relationship Id="rId3" Type="http://schemas.openxmlformats.org/officeDocument/2006/relationships/hyperlink" Target="http://mobileworld24.pl/" TargetMode="External"/><Relationship Id="rId21" Type="http://schemas.openxmlformats.org/officeDocument/2006/relationships/hyperlink" Target="http://e-gory.pl/" TargetMode="External"/><Relationship Id="rId7" Type="http://schemas.openxmlformats.org/officeDocument/2006/relationships/hyperlink" Target="http://fotoinformator.pl/" TargetMode="External"/><Relationship Id="rId12" Type="http://schemas.openxmlformats.org/officeDocument/2006/relationships/hyperlink" Target="http://mobilitynews.pl/" TargetMode="External"/><Relationship Id="rId17" Type="http://schemas.openxmlformats.org/officeDocument/2006/relationships/hyperlink" Target="http://interia.pl/" TargetMode="External"/><Relationship Id="rId25" Type="http://schemas.openxmlformats.org/officeDocument/2006/relationships/hyperlink" Target="http://wujek-gadzet.pl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mobileworld24.pl/" TargetMode="External"/><Relationship Id="rId16" Type="http://schemas.openxmlformats.org/officeDocument/2006/relationships/hyperlink" Target="http://techpage.pl/" TargetMode="External"/><Relationship Id="rId20" Type="http://schemas.openxmlformats.org/officeDocument/2006/relationships/hyperlink" Target="http://technogadzet.pl/" TargetMode="External"/><Relationship Id="rId29" Type="http://schemas.openxmlformats.org/officeDocument/2006/relationships/hyperlink" Target="http://techon.pl/" TargetMode="External"/><Relationship Id="rId1" Type="http://schemas.openxmlformats.org/officeDocument/2006/relationships/hyperlink" Target="http://android.com.pl/" TargetMode="External"/><Relationship Id="rId6" Type="http://schemas.openxmlformats.org/officeDocument/2006/relationships/hyperlink" Target="http://fotografuj.pl/" TargetMode="External"/><Relationship Id="rId11" Type="http://schemas.openxmlformats.org/officeDocument/2006/relationships/hyperlink" Target="http://in4.pl/" TargetMode="External"/><Relationship Id="rId24" Type="http://schemas.openxmlformats.org/officeDocument/2006/relationships/hyperlink" Target="http://in4.pl/" TargetMode="External"/><Relationship Id="rId32" Type="http://schemas.openxmlformats.org/officeDocument/2006/relationships/hyperlink" Target="https://kconsultmedia.prowly.com/31245-boompods-rokpod-recenzja-portalu-mobileworld24-pl" TargetMode="External"/><Relationship Id="rId5" Type="http://schemas.openxmlformats.org/officeDocument/2006/relationships/hyperlink" Target="http://optyczne.pl/" TargetMode="External"/><Relationship Id="rId15" Type="http://schemas.openxmlformats.org/officeDocument/2006/relationships/hyperlink" Target="http://wavepc.pl/" TargetMode="External"/><Relationship Id="rId23" Type="http://schemas.openxmlformats.org/officeDocument/2006/relationships/hyperlink" Target="http://mobo.pl/" TargetMode="External"/><Relationship Id="rId28" Type="http://schemas.openxmlformats.org/officeDocument/2006/relationships/hyperlink" Target="http://telepolis.pl/" TargetMode="External"/><Relationship Id="rId10" Type="http://schemas.openxmlformats.org/officeDocument/2006/relationships/hyperlink" Target="http://telix.pl/" TargetMode="External"/><Relationship Id="rId19" Type="http://schemas.openxmlformats.org/officeDocument/2006/relationships/hyperlink" Target="http://pcfoster.pl/" TargetMode="External"/><Relationship Id="rId31" Type="http://schemas.openxmlformats.org/officeDocument/2006/relationships/hyperlink" Target="https://kconsultmedia.prowly.com/30436-azuri-rinox-armor-recenzja-mobileworld24-pl" TargetMode="External"/><Relationship Id="rId4" Type="http://schemas.openxmlformats.org/officeDocument/2006/relationships/hyperlink" Target="http://planetagor.pl/" TargetMode="External"/><Relationship Id="rId9" Type="http://schemas.openxmlformats.org/officeDocument/2006/relationships/hyperlink" Target="http://techscience.pl/" TargetMode="External"/><Relationship Id="rId14" Type="http://schemas.openxmlformats.org/officeDocument/2006/relationships/hyperlink" Target="http://tabletowo.pl/" TargetMode="External"/><Relationship Id="rId22" Type="http://schemas.openxmlformats.org/officeDocument/2006/relationships/hyperlink" Target="http://pcfoster.pl/" TargetMode="External"/><Relationship Id="rId27" Type="http://schemas.openxmlformats.org/officeDocument/2006/relationships/hyperlink" Target="http://agdrtv24.pl/" TargetMode="External"/><Relationship Id="rId30" Type="http://schemas.openxmlformats.org/officeDocument/2006/relationships/hyperlink" Target="http://technogadzet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5"/>
  <sheetViews>
    <sheetView tabSelected="1" topLeftCell="C1" workbookViewId="0">
      <selection activeCell="B3" sqref="B3"/>
    </sheetView>
  </sheetViews>
  <sheetFormatPr defaultColWidth="14.42578125" defaultRowHeight="15.75" customHeight="1" x14ac:dyDescent="0.2"/>
  <cols>
    <col min="1" max="1" width="15.85546875" customWidth="1"/>
    <col min="2" max="2" width="41.5703125" customWidth="1"/>
    <col min="3" max="3" width="21.42578125" customWidth="1"/>
    <col min="4" max="4" width="22.42578125" customWidth="1"/>
    <col min="5" max="5" width="6.28515625" customWidth="1"/>
    <col min="6" max="6" width="13.85546875" customWidth="1"/>
    <col min="7" max="7" width="20.140625" customWidth="1"/>
    <col min="8" max="8" width="9.85546875" customWidth="1"/>
    <col min="9" max="9" width="94.5703125" customWidth="1"/>
  </cols>
  <sheetData>
    <row r="1" spans="1:12" ht="15" x14ac:dyDescent="0.25">
      <c r="A1" s="1"/>
      <c r="B1" s="18" t="s">
        <v>0</v>
      </c>
      <c r="C1" s="19"/>
      <c r="D1" s="19"/>
      <c r="E1" s="19"/>
      <c r="F1" s="19"/>
      <c r="G1" s="19"/>
      <c r="H1" s="20"/>
      <c r="I1" s="20"/>
      <c r="J1" s="20"/>
      <c r="K1" s="20"/>
      <c r="L1" s="20"/>
    </row>
    <row r="2" spans="1:12" ht="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121</v>
      </c>
      <c r="J2" s="1"/>
      <c r="K2" s="1"/>
      <c r="L2" s="1"/>
    </row>
    <row r="3" spans="1:12" ht="15" x14ac:dyDescent="0.25">
      <c r="A3" s="3" t="s">
        <v>9</v>
      </c>
      <c r="B3" s="3" t="s">
        <v>10</v>
      </c>
      <c r="C3" s="4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4" t="s">
        <v>16</v>
      </c>
      <c r="I3" s="5"/>
      <c r="J3" s="1"/>
      <c r="K3" s="1"/>
      <c r="L3" s="1"/>
    </row>
    <row r="4" spans="1:12" s="15" customFormat="1" ht="15" x14ac:dyDescent="0.25">
      <c r="A4" s="13" t="s">
        <v>9</v>
      </c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4" t="str">
        <f>HYPERLINK("https://android.com.pl/recenzje-2/118268-xtorm-connected-xc003-test-recenzja-hub-hdmi/","URL")</f>
        <v>URL</v>
      </c>
      <c r="I4" s="13" t="s">
        <v>125</v>
      </c>
      <c r="J4" s="13"/>
      <c r="K4" s="13"/>
      <c r="L4" s="13"/>
    </row>
    <row r="5" spans="1:12" s="15" customFormat="1" ht="15.75" customHeight="1" x14ac:dyDescent="0.25">
      <c r="A5" s="13" t="s">
        <v>23</v>
      </c>
      <c r="B5" s="13" t="s">
        <v>24</v>
      </c>
      <c r="C5" s="14" t="s">
        <v>25</v>
      </c>
      <c r="D5" s="13" t="s">
        <v>26</v>
      </c>
      <c r="E5" s="13" t="s">
        <v>20</v>
      </c>
      <c r="F5" s="13" t="s">
        <v>27</v>
      </c>
      <c r="G5" s="13" t="s">
        <v>22</v>
      </c>
      <c r="H5" s="14" t="str">
        <f>HYPERLINK("http://mobileworld24.pl/2018/04/12/boompods-rokpod-test-glosnika/","URL")</f>
        <v>URL</v>
      </c>
      <c r="I5" s="17" t="s">
        <v>119</v>
      </c>
      <c r="J5" s="13"/>
      <c r="K5" s="13"/>
      <c r="L5" s="13"/>
    </row>
    <row r="6" spans="1:12" s="15" customFormat="1" ht="15" x14ac:dyDescent="0.25">
      <c r="A6" s="13" t="s">
        <v>28</v>
      </c>
      <c r="B6" s="13" t="s">
        <v>29</v>
      </c>
      <c r="C6" s="14" t="s">
        <v>25</v>
      </c>
      <c r="D6" s="13" t="s">
        <v>30</v>
      </c>
      <c r="E6" s="13" t="s">
        <v>20</v>
      </c>
      <c r="F6" s="13" t="s">
        <v>27</v>
      </c>
      <c r="G6" s="13" t="s">
        <v>22</v>
      </c>
      <c r="H6" s="14" t="str">
        <f>HYPERLINK("http://mobileworld24.pl/2018/04/04/azuri-rinox-armor-plynne-szklo-ochronne-recenzja/","URL")</f>
        <v>URL</v>
      </c>
      <c r="I6" s="13"/>
      <c r="J6" s="13" t="s">
        <v>31</v>
      </c>
      <c r="K6" s="17" t="s">
        <v>118</v>
      </c>
      <c r="L6" s="13"/>
    </row>
    <row r="7" spans="1:12" s="15" customFormat="1" ht="15" x14ac:dyDescent="0.25">
      <c r="A7" s="13" t="s">
        <v>9</v>
      </c>
      <c r="B7" s="13" t="s">
        <v>32</v>
      </c>
      <c r="C7" s="14" t="s">
        <v>33</v>
      </c>
      <c r="D7" s="13" t="s">
        <v>34</v>
      </c>
      <c r="E7" s="13" t="s">
        <v>20</v>
      </c>
      <c r="F7" s="13" t="s">
        <v>35</v>
      </c>
      <c r="G7" s="13" t="s">
        <v>22</v>
      </c>
      <c r="H7" s="14" t="str">
        <f>HYPERLINK("http://www.planetagor.pl/articles/entry/Xtorm-Limitless-powerbank-odporny-wod-kurz-i-upadek","URL")</f>
        <v>URL</v>
      </c>
      <c r="I7" s="13" t="s">
        <v>126</v>
      </c>
      <c r="J7" s="13"/>
      <c r="K7" s="13"/>
      <c r="L7" s="13"/>
    </row>
    <row r="8" spans="1:12" ht="15" x14ac:dyDescent="0.25">
      <c r="A8" s="3" t="s">
        <v>9</v>
      </c>
      <c r="B8" s="3" t="s">
        <v>32</v>
      </c>
      <c r="C8" s="4" t="s">
        <v>36</v>
      </c>
      <c r="D8" s="3" t="s">
        <v>37</v>
      </c>
      <c r="E8" s="3" t="s">
        <v>20</v>
      </c>
      <c r="F8" s="3" t="s">
        <v>38</v>
      </c>
      <c r="G8" s="3" t="s">
        <v>39</v>
      </c>
      <c r="H8" s="6" t="str">
        <f>HYPERLINK("https://www.facebook.com/planeta.gor/posts/2104233776499288","URL")</f>
        <v>URL</v>
      </c>
      <c r="I8" s="5"/>
      <c r="J8" s="1"/>
      <c r="K8" s="1"/>
      <c r="L8" s="1"/>
    </row>
    <row r="9" spans="1:12" ht="15" x14ac:dyDescent="0.25">
      <c r="A9" s="3" t="s">
        <v>40</v>
      </c>
      <c r="B9" s="3" t="s">
        <v>41</v>
      </c>
      <c r="C9" s="4" t="s">
        <v>42</v>
      </c>
      <c r="D9" s="3" t="s">
        <v>43</v>
      </c>
      <c r="E9" s="3" t="s">
        <v>13</v>
      </c>
      <c r="F9" s="3" t="s">
        <v>44</v>
      </c>
      <c r="G9" s="3" t="s">
        <v>15</v>
      </c>
      <c r="H9" s="4" t="s">
        <v>16</v>
      </c>
      <c r="I9" s="5"/>
      <c r="J9" s="1"/>
      <c r="K9" s="1"/>
      <c r="L9" s="1"/>
    </row>
    <row r="10" spans="1:12" s="15" customFormat="1" ht="15" x14ac:dyDescent="0.25">
      <c r="A10" s="13" t="s">
        <v>40</v>
      </c>
      <c r="B10" s="13" t="s">
        <v>41</v>
      </c>
      <c r="C10" s="13" t="s">
        <v>45</v>
      </c>
      <c r="D10" s="13" t="s">
        <v>43</v>
      </c>
      <c r="E10" s="13" t="s">
        <v>13</v>
      </c>
      <c r="F10" s="13"/>
      <c r="G10" s="13" t="s">
        <v>15</v>
      </c>
      <c r="H10" s="13" t="s">
        <v>16</v>
      </c>
      <c r="I10" s="13" t="s">
        <v>120</v>
      </c>
      <c r="J10" s="13"/>
      <c r="K10" s="13"/>
      <c r="L10" s="13"/>
    </row>
    <row r="11" spans="1:12" s="15" customFormat="1" ht="15" x14ac:dyDescent="0.25">
      <c r="A11" s="13" t="s">
        <v>46</v>
      </c>
      <c r="B11" s="13" t="s">
        <v>47</v>
      </c>
      <c r="C11" s="13" t="s">
        <v>45</v>
      </c>
      <c r="D11" s="13" t="s">
        <v>43</v>
      </c>
      <c r="E11" s="13" t="s">
        <v>13</v>
      </c>
      <c r="F11" s="13"/>
      <c r="G11" s="13" t="s">
        <v>15</v>
      </c>
      <c r="H11" s="13" t="s">
        <v>16</v>
      </c>
      <c r="I11" s="13" t="s">
        <v>120</v>
      </c>
      <c r="J11" s="13"/>
      <c r="K11" s="13"/>
      <c r="L11" s="13"/>
    </row>
    <row r="12" spans="1:12" ht="15" x14ac:dyDescent="0.25">
      <c r="A12" s="7" t="s">
        <v>48</v>
      </c>
      <c r="B12" s="3" t="s">
        <v>49</v>
      </c>
      <c r="C12" s="6" t="s">
        <v>50</v>
      </c>
      <c r="D12" s="3" t="s">
        <v>43</v>
      </c>
      <c r="E12" s="3" t="s">
        <v>20</v>
      </c>
      <c r="F12" s="3" t="s">
        <v>51</v>
      </c>
      <c r="G12" s="3" t="s">
        <v>52</v>
      </c>
      <c r="H12" s="6" t="str">
        <f>HYPERLINK("https://www.optyczne.pl/12334-news-Lampy_Profoto_i_obiektywy_Sigma_w_promocji.html","URL")</f>
        <v>URL</v>
      </c>
      <c r="I12" s="5"/>
      <c r="J12" s="1"/>
      <c r="K12" s="1"/>
      <c r="L12" s="1"/>
    </row>
    <row r="13" spans="1:12" ht="15" x14ac:dyDescent="0.25">
      <c r="A13" s="7" t="s">
        <v>48</v>
      </c>
      <c r="B13" s="3" t="s">
        <v>49</v>
      </c>
      <c r="C13" s="4" t="s">
        <v>53</v>
      </c>
      <c r="D13" s="3" t="s">
        <v>43</v>
      </c>
      <c r="E13" s="3" t="s">
        <v>20</v>
      </c>
      <c r="F13" s="3" t="s">
        <v>54</v>
      </c>
      <c r="G13" s="3" t="s">
        <v>52</v>
      </c>
      <c r="H13" s="6" t="str">
        <f>HYPERLINK("https://www.facebook.com/optycznepl/posts/10156352455658156","URL ")</f>
        <v xml:space="preserve">URL </v>
      </c>
      <c r="I13" s="5"/>
      <c r="J13" s="1"/>
      <c r="K13" s="1"/>
      <c r="L13" s="1"/>
    </row>
    <row r="14" spans="1:12" ht="15" x14ac:dyDescent="0.25">
      <c r="A14" s="7" t="s">
        <v>48</v>
      </c>
      <c r="B14" s="3" t="s">
        <v>49</v>
      </c>
      <c r="C14" s="6" t="s">
        <v>55</v>
      </c>
      <c r="D14" s="3" t="s">
        <v>43</v>
      </c>
      <c r="E14" s="3" t="s">
        <v>20</v>
      </c>
      <c r="F14" s="3" t="s">
        <v>56</v>
      </c>
      <c r="G14" s="3" t="s">
        <v>52</v>
      </c>
      <c r="H14" s="6" t="str">
        <f>HYPERLINK("http://www.fotografuj.pl/News/Lampy_Profoto_i_obiektywy_Sigma_w_wyjatkowych_promocjach/id/10984","URL")</f>
        <v>URL</v>
      </c>
      <c r="I14" s="5"/>
      <c r="J14" s="1"/>
      <c r="K14" s="1"/>
      <c r="L14" s="1"/>
    </row>
    <row r="15" spans="1:12" ht="15" x14ac:dyDescent="0.25">
      <c r="A15" s="7" t="s">
        <v>48</v>
      </c>
      <c r="B15" s="3" t="s">
        <v>49</v>
      </c>
      <c r="C15" s="6" t="s">
        <v>57</v>
      </c>
      <c r="D15" s="3" t="s">
        <v>43</v>
      </c>
      <c r="E15" s="3" t="s">
        <v>20</v>
      </c>
      <c r="F15" s="3" t="s">
        <v>58</v>
      </c>
      <c r="G15" s="3" t="s">
        <v>52</v>
      </c>
      <c r="H15" s="6" t="str">
        <f>HYPERLINK("http://fotoinformator.pl/newsy-fotograficzne/k-consult-lampy-profoto-i-obiektywy-sigma-w-wyjatkowych-promocjach/","URL")</f>
        <v>URL</v>
      </c>
      <c r="I15" s="5"/>
      <c r="J15" s="1"/>
      <c r="K15" s="1"/>
      <c r="L15" s="1"/>
    </row>
    <row r="16" spans="1:12" ht="15" x14ac:dyDescent="0.25">
      <c r="A16" s="7" t="s">
        <v>48</v>
      </c>
      <c r="B16" s="3" t="s">
        <v>49</v>
      </c>
      <c r="C16" s="4" t="s">
        <v>59</v>
      </c>
      <c r="D16" s="3" t="s">
        <v>43</v>
      </c>
      <c r="E16" s="3" t="s">
        <v>20</v>
      </c>
      <c r="F16" s="3" t="s">
        <v>60</v>
      </c>
      <c r="G16" s="3" t="s">
        <v>52</v>
      </c>
      <c r="H16" s="6" t="str">
        <f>HYPERLINK("https://www.facebook.com/fotoinformatorPL/posts/1736600663085761","URL")</f>
        <v>URL</v>
      </c>
      <c r="I16" s="5"/>
      <c r="J16" s="1"/>
      <c r="K16" s="1"/>
      <c r="L16" s="1"/>
    </row>
    <row r="17" spans="1:12" ht="15" x14ac:dyDescent="0.25">
      <c r="A17" s="7" t="s">
        <v>61</v>
      </c>
      <c r="B17" s="3" t="s">
        <v>62</v>
      </c>
      <c r="C17" s="6" t="s">
        <v>63</v>
      </c>
      <c r="D17" s="3" t="s">
        <v>26</v>
      </c>
      <c r="E17" s="3" t="s">
        <v>20</v>
      </c>
      <c r="F17" s="3" t="s">
        <v>64</v>
      </c>
      <c r="G17" s="3" t="s">
        <v>65</v>
      </c>
      <c r="H17" s="6" t="str">
        <f>HYPERLINK("http://www.stuffpolska.tv/aktualnosci/alumislim-szczuple-stylowe-i-wszechstronne-powerbanki-od-ttec","URL")</f>
        <v>URL</v>
      </c>
      <c r="I17" s="5" t="s">
        <v>122</v>
      </c>
      <c r="J17" s="1"/>
      <c r="K17" s="1"/>
      <c r="L17" s="1"/>
    </row>
    <row r="18" spans="1:12" ht="15" x14ac:dyDescent="0.25">
      <c r="A18" s="7" t="s">
        <v>61</v>
      </c>
      <c r="B18" s="3" t="s">
        <v>62</v>
      </c>
      <c r="C18" s="6" t="s">
        <v>66</v>
      </c>
      <c r="D18" s="3" t="s">
        <v>26</v>
      </c>
      <c r="E18" s="3" t="s">
        <v>20</v>
      </c>
      <c r="F18" s="3" t="s">
        <v>58</v>
      </c>
      <c r="G18" s="3" t="s">
        <v>65</v>
      </c>
      <c r="H18" s="6" t="str">
        <f>HYPERLINK("http://techscience.pl/alumislim-szczuple-stylowe-i-wszechstronne-powerbanki-od-ttec/","URL")</f>
        <v>URL</v>
      </c>
      <c r="I18" s="5" t="s">
        <v>122</v>
      </c>
      <c r="J18" s="1"/>
      <c r="K18" s="1"/>
      <c r="L18" s="1"/>
    </row>
    <row r="19" spans="1:12" ht="15" x14ac:dyDescent="0.25">
      <c r="A19" s="3" t="s">
        <v>67</v>
      </c>
      <c r="B19" s="3" t="s">
        <v>68</v>
      </c>
      <c r="C19" s="4" t="s">
        <v>69</v>
      </c>
      <c r="D19" s="3" t="s">
        <v>70</v>
      </c>
      <c r="E19" s="3" t="s">
        <v>20</v>
      </c>
      <c r="F19" s="3"/>
      <c r="G19" s="3" t="s">
        <v>15</v>
      </c>
      <c r="H19" s="6" t="str">
        <f>HYPERLINK("https://mojmac.pl/poznaj-pakiet-iwork-kwiecien-2018/","skan/URL")</f>
        <v>skan/URL</v>
      </c>
      <c r="I19" s="5" t="s">
        <v>124</v>
      </c>
      <c r="J19" s="3"/>
      <c r="K19" s="1"/>
      <c r="L19" s="1"/>
    </row>
    <row r="20" spans="1:12" s="15" customFormat="1" ht="15" x14ac:dyDescent="0.25">
      <c r="A20" s="16" t="s">
        <v>61</v>
      </c>
      <c r="B20" s="13" t="s">
        <v>62</v>
      </c>
      <c r="C20" s="14" t="s">
        <v>71</v>
      </c>
      <c r="D20" s="13" t="s">
        <v>72</v>
      </c>
      <c r="E20" s="13" t="s">
        <v>20</v>
      </c>
      <c r="F20" s="13" t="s">
        <v>73</v>
      </c>
      <c r="G20" s="13" t="s">
        <v>65</v>
      </c>
      <c r="H20" s="14" t="str">
        <f>HYPERLINK("https://www.telix.pl/sprzet/pozostale/2018/04/ttec-alumislim-szczuple-stylowe-i-wszechstronne-powerbanki/","URL")</f>
        <v>URL</v>
      </c>
      <c r="I20" s="13" t="s">
        <v>122</v>
      </c>
      <c r="J20" s="13"/>
      <c r="K20" s="13"/>
      <c r="L20" s="13"/>
    </row>
    <row r="21" spans="1:12" s="15" customFormat="1" ht="15" x14ac:dyDescent="0.25">
      <c r="A21" s="16" t="s">
        <v>61</v>
      </c>
      <c r="B21" s="13" t="s">
        <v>62</v>
      </c>
      <c r="C21" s="14" t="s">
        <v>74</v>
      </c>
      <c r="D21" s="13" t="s">
        <v>75</v>
      </c>
      <c r="E21" s="13" t="s">
        <v>20</v>
      </c>
      <c r="F21" s="13" t="s">
        <v>76</v>
      </c>
      <c r="G21" s="13" t="s">
        <v>65</v>
      </c>
      <c r="H21" s="14" t="str">
        <f>HYPERLINK("https://www.in4.pl/news-ttec---Powerbank-z-serii-AlumiSlim,32859.html","URL")</f>
        <v>URL</v>
      </c>
      <c r="I21" s="13" t="s">
        <v>122</v>
      </c>
      <c r="J21" s="13"/>
      <c r="K21" s="13"/>
      <c r="L21" s="13"/>
    </row>
    <row r="22" spans="1:12" ht="15" x14ac:dyDescent="0.25">
      <c r="A22" s="7" t="s">
        <v>61</v>
      </c>
      <c r="B22" s="3" t="s">
        <v>62</v>
      </c>
      <c r="C22" s="6" t="s">
        <v>77</v>
      </c>
      <c r="D22" s="3" t="s">
        <v>26</v>
      </c>
      <c r="E22" s="7" t="s">
        <v>20</v>
      </c>
      <c r="F22" s="3" t="s">
        <v>64</v>
      </c>
      <c r="G22" s="3" t="s">
        <v>65</v>
      </c>
      <c r="H22" s="6" t="str">
        <f>HYPERLINK("http://mobilitynews.pl/alumislim-stylowe-i-wszechstronne-powerbanki-od-ttec-trafiaja-do-polski/","URL")</f>
        <v>URL</v>
      </c>
      <c r="I22" s="5" t="s">
        <v>122</v>
      </c>
      <c r="J22" s="1"/>
      <c r="K22" s="1"/>
      <c r="L22" s="1"/>
    </row>
    <row r="23" spans="1:12" ht="15" x14ac:dyDescent="0.25">
      <c r="A23" s="7" t="s">
        <v>61</v>
      </c>
      <c r="B23" s="3" t="s">
        <v>62</v>
      </c>
      <c r="C23" s="4" t="s">
        <v>78</v>
      </c>
      <c r="D23" s="3" t="s">
        <v>26</v>
      </c>
      <c r="E23" s="7" t="s">
        <v>20</v>
      </c>
      <c r="F23" s="3" t="s">
        <v>79</v>
      </c>
      <c r="G23" s="3" t="s">
        <v>65</v>
      </c>
      <c r="H23" s="6" t="str">
        <f>HYPERLINK("https://www.facebook.com/MobilityPL/posts/1869982019699743","URL")</f>
        <v>URL</v>
      </c>
      <c r="I23" s="5"/>
      <c r="J23" s="1"/>
      <c r="K23" s="1"/>
      <c r="L23" s="1"/>
    </row>
    <row r="24" spans="1:12" ht="15" x14ac:dyDescent="0.25">
      <c r="A24" s="7" t="s">
        <v>61</v>
      </c>
      <c r="B24" s="3" t="s">
        <v>62</v>
      </c>
      <c r="C24" s="6" t="s">
        <v>80</v>
      </c>
      <c r="D24" s="3" t="s">
        <v>75</v>
      </c>
      <c r="E24" s="3" t="s">
        <v>20</v>
      </c>
      <c r="F24" s="3" t="s">
        <v>81</v>
      </c>
      <c r="G24" s="3" t="s">
        <v>65</v>
      </c>
      <c r="H24" s="6" t="str">
        <f>HYPERLINK("http://techon.pl/alumislim-szczuple-wszechstronne-powerbanki-ttec/","URL")</f>
        <v>URL</v>
      </c>
      <c r="I24" s="5" t="s">
        <v>122</v>
      </c>
      <c r="J24" s="1"/>
      <c r="K24" s="1"/>
      <c r="L24" s="1"/>
    </row>
    <row r="25" spans="1:12" s="15" customFormat="1" ht="15" x14ac:dyDescent="0.25">
      <c r="A25" s="16" t="s">
        <v>61</v>
      </c>
      <c r="B25" s="13" t="s">
        <v>62</v>
      </c>
      <c r="C25" s="14" t="s">
        <v>82</v>
      </c>
      <c r="D25" s="13" t="s">
        <v>72</v>
      </c>
      <c r="E25" s="13" t="s">
        <v>20</v>
      </c>
      <c r="F25" s="13" t="s">
        <v>83</v>
      </c>
      <c r="G25" s="13" t="s">
        <v>65</v>
      </c>
      <c r="H25" s="14" t="str">
        <f>HYPERLINK("https://www.tabletowo.pl/2018/04/16/ttec-powerbank-alumislim-5000-mah-10000-mah-specyfikacja-cena/","URL")</f>
        <v>URL</v>
      </c>
      <c r="I25" s="13" t="s">
        <v>122</v>
      </c>
      <c r="J25" s="13"/>
      <c r="K25" s="13"/>
      <c r="L25" s="13"/>
    </row>
    <row r="26" spans="1:12" ht="15" x14ac:dyDescent="0.25">
      <c r="A26" s="7" t="s">
        <v>61</v>
      </c>
      <c r="B26" s="3" t="s">
        <v>62</v>
      </c>
      <c r="C26" s="4" t="s">
        <v>84</v>
      </c>
      <c r="D26" s="3" t="s">
        <v>72</v>
      </c>
      <c r="E26" s="3" t="s">
        <v>20</v>
      </c>
      <c r="F26" s="3" t="s">
        <v>85</v>
      </c>
      <c r="G26" s="3" t="s">
        <v>65</v>
      </c>
      <c r="H26" s="6" t="str">
        <f>HYPERLINK("https://www.facebook.com/tabletowo/posts/2162099900472567","URL")</f>
        <v>URL</v>
      </c>
      <c r="I26" s="5"/>
      <c r="J26" s="1"/>
      <c r="K26" s="1"/>
      <c r="L26" s="1"/>
    </row>
    <row r="27" spans="1:12" ht="15" x14ac:dyDescent="0.25">
      <c r="A27" s="7" t="s">
        <v>61</v>
      </c>
      <c r="B27" s="3" t="s">
        <v>62</v>
      </c>
      <c r="C27" s="6" t="s">
        <v>86</v>
      </c>
      <c r="D27" s="3" t="s">
        <v>87</v>
      </c>
      <c r="E27" s="3" t="s">
        <v>20</v>
      </c>
      <c r="F27" s="3" t="s">
        <v>88</v>
      </c>
      <c r="G27" s="3" t="s">
        <v>65</v>
      </c>
      <c r="H27" s="6" t="str">
        <f>HYPERLINK("https://wavepc.pl/ttec-alumislim-szczuple-i-wszechstronne-powerbanki/","URL")</f>
        <v>URL</v>
      </c>
      <c r="I27" s="5" t="s">
        <v>122</v>
      </c>
      <c r="J27" s="1"/>
      <c r="K27" s="1"/>
      <c r="L27" s="1"/>
    </row>
    <row r="28" spans="1:12" ht="15" x14ac:dyDescent="0.25">
      <c r="A28" s="7" t="s">
        <v>61</v>
      </c>
      <c r="B28" s="3" t="s">
        <v>62</v>
      </c>
      <c r="C28" s="6" t="s">
        <v>89</v>
      </c>
      <c r="D28" s="3" t="s">
        <v>75</v>
      </c>
      <c r="E28" s="7" t="s">
        <v>20</v>
      </c>
      <c r="F28" s="3" t="s">
        <v>90</v>
      </c>
      <c r="G28" s="3" t="s">
        <v>65</v>
      </c>
      <c r="H28" s="6" t="str">
        <f>HYPERLINK("http://www.techpage.pl/news/alumislim-szczuple-stylowe-i-wszechstronne-powerbanki-od-ttec","URL")</f>
        <v>URL</v>
      </c>
      <c r="I28" s="5" t="s">
        <v>122</v>
      </c>
      <c r="J28" s="1"/>
      <c r="K28" s="1"/>
      <c r="L28" s="1"/>
    </row>
    <row r="29" spans="1:12" ht="15" x14ac:dyDescent="0.25">
      <c r="A29" s="7" t="s">
        <v>61</v>
      </c>
      <c r="B29" s="3" t="s">
        <v>62</v>
      </c>
      <c r="C29" s="4" t="s">
        <v>91</v>
      </c>
      <c r="D29" s="3" t="s">
        <v>75</v>
      </c>
      <c r="E29" s="3" t="s">
        <v>20</v>
      </c>
      <c r="F29" s="3" t="s">
        <v>92</v>
      </c>
      <c r="G29" s="3" t="s">
        <v>65</v>
      </c>
      <c r="H29" s="6" t="str">
        <f>HYPERLINK("https://www.facebook.com/TechPagePL/posts/1689976701085960","URL")</f>
        <v>URL</v>
      </c>
      <c r="I29" s="5"/>
      <c r="J29" s="1"/>
      <c r="K29" s="1"/>
      <c r="L29" s="1"/>
    </row>
    <row r="30" spans="1:12" s="15" customFormat="1" ht="15" x14ac:dyDescent="0.25">
      <c r="A30" s="16" t="s">
        <v>61</v>
      </c>
      <c r="B30" s="13" t="s">
        <v>62</v>
      </c>
      <c r="C30" s="14" t="s">
        <v>93</v>
      </c>
      <c r="D30" s="13" t="s">
        <v>94</v>
      </c>
      <c r="E30" s="13" t="s">
        <v>20</v>
      </c>
      <c r="F30" s="13" t="s">
        <v>95</v>
      </c>
      <c r="G30" s="13" t="s">
        <v>65</v>
      </c>
      <c r="H30" s="14" t="str">
        <f>HYPERLINK("http://nt.interia.pl/gadzety/news-alumislim-szczuple-powerbanki-ttec,nId,2569901","URL")</f>
        <v>URL</v>
      </c>
      <c r="I30" s="13" t="s">
        <v>122</v>
      </c>
      <c r="J30" s="13"/>
      <c r="K30" s="13"/>
      <c r="L30" s="13"/>
    </row>
    <row r="31" spans="1:12" ht="15" x14ac:dyDescent="0.25">
      <c r="A31" s="7" t="s">
        <v>61</v>
      </c>
      <c r="B31" s="3" t="s">
        <v>62</v>
      </c>
      <c r="C31" s="6" t="s">
        <v>96</v>
      </c>
      <c r="D31" s="3" t="s">
        <v>97</v>
      </c>
      <c r="E31" s="3" t="s">
        <v>20</v>
      </c>
      <c r="F31" s="3" t="s">
        <v>98</v>
      </c>
      <c r="G31" s="3" t="s">
        <v>65</v>
      </c>
      <c r="H31" s="6" t="str">
        <f>HYPERLINK("http://applemobile.pl/alumislim-szczuple-stylowe-i-wszechstronne-powerbanki-od-ttec/","URL")</f>
        <v>URL</v>
      </c>
      <c r="I31" s="5" t="s">
        <v>122</v>
      </c>
      <c r="J31" s="1"/>
      <c r="K31" s="1"/>
      <c r="L31" s="1"/>
    </row>
    <row r="32" spans="1:12" ht="15" x14ac:dyDescent="0.25">
      <c r="A32" s="7" t="s">
        <v>61</v>
      </c>
      <c r="B32" s="3" t="s">
        <v>62</v>
      </c>
      <c r="C32" s="6" t="s">
        <v>99</v>
      </c>
      <c r="D32" s="3" t="s">
        <v>87</v>
      </c>
      <c r="E32" s="3" t="s">
        <v>20</v>
      </c>
      <c r="F32" s="3" t="s">
        <v>100</v>
      </c>
      <c r="G32" s="3" t="s">
        <v>65</v>
      </c>
      <c r="H32" s="6" t="str">
        <f>HYPERLINK("http://pcfoster.pl/aktualnosci/alumislim-%E2%80%93-%E2%80%9Eszczuple%E2%80%9D-stylowe-i-wszechstronne-powerbanki-od-ttec-22940.html","URL")</f>
        <v>URL</v>
      </c>
      <c r="I32" s="5" t="s">
        <v>122</v>
      </c>
      <c r="J32" s="1"/>
      <c r="K32" s="1"/>
      <c r="L32" s="1"/>
    </row>
    <row r="33" spans="1:23" ht="15" x14ac:dyDescent="0.25">
      <c r="A33" s="7" t="s">
        <v>61</v>
      </c>
      <c r="B33" s="3" t="s">
        <v>62</v>
      </c>
      <c r="C33" s="6" t="s">
        <v>101</v>
      </c>
      <c r="D33" s="3" t="s">
        <v>75</v>
      </c>
      <c r="E33" s="3" t="s">
        <v>20</v>
      </c>
      <c r="F33" s="3" t="s">
        <v>64</v>
      </c>
      <c r="G33" s="3" t="s">
        <v>65</v>
      </c>
      <c r="H33" s="6" t="str">
        <f>HYPERLINK("https://technogadzet.pl/stylowy-powerbank-naszego-smartfona/","URL")</f>
        <v>URL</v>
      </c>
      <c r="I33" s="5" t="s">
        <v>122</v>
      </c>
      <c r="J33" s="1"/>
      <c r="K33" s="1"/>
      <c r="L33" s="1"/>
    </row>
    <row r="34" spans="1:23" ht="15" x14ac:dyDescent="0.25">
      <c r="A34" s="3" t="s">
        <v>9</v>
      </c>
      <c r="B34" s="3" t="s">
        <v>32</v>
      </c>
      <c r="C34" s="6" t="s">
        <v>102</v>
      </c>
      <c r="D34" s="3" t="s">
        <v>103</v>
      </c>
      <c r="E34" s="3" t="s">
        <v>20</v>
      </c>
      <c r="F34" s="3" t="s">
        <v>104</v>
      </c>
      <c r="G34" s="3" t="s">
        <v>65</v>
      </c>
      <c r="H34" s="6" t="str">
        <f>HYPERLINK("http://e-gory.pl/sprzet-odziez/nowosci-sprzetowe/xtorm-limitless-niespotykanie-odporny-powerbank/","URL")</f>
        <v>URL</v>
      </c>
      <c r="I34" s="5" t="s">
        <v>127</v>
      </c>
      <c r="J34" s="1"/>
      <c r="K34" s="1"/>
      <c r="L34" s="1"/>
    </row>
    <row r="35" spans="1:23" ht="15" x14ac:dyDescent="0.25">
      <c r="A35" s="3" t="s">
        <v>9</v>
      </c>
      <c r="B35" s="3" t="s">
        <v>32</v>
      </c>
      <c r="C35" s="4" t="s">
        <v>105</v>
      </c>
      <c r="D35" s="3" t="s">
        <v>103</v>
      </c>
      <c r="E35" s="3" t="s">
        <v>20</v>
      </c>
      <c r="F35" s="3" t="s">
        <v>106</v>
      </c>
      <c r="G35" s="3" t="s">
        <v>65</v>
      </c>
      <c r="H35" s="6" t="str">
        <f>HYPERLINK("https://www.facebook.com/egorypl/posts/10156261158237485","URL")</f>
        <v>URL</v>
      </c>
      <c r="I35" s="5"/>
      <c r="J35" s="1"/>
      <c r="K35" s="1"/>
      <c r="L35" s="1"/>
    </row>
    <row r="36" spans="1:23" s="15" customFormat="1" ht="15" x14ac:dyDescent="0.25">
      <c r="A36" s="13" t="s">
        <v>61</v>
      </c>
      <c r="B36" s="13" t="s">
        <v>107</v>
      </c>
      <c r="C36" s="14" t="s">
        <v>99</v>
      </c>
      <c r="D36" s="13" t="s">
        <v>87</v>
      </c>
      <c r="E36" s="13" t="s">
        <v>20</v>
      </c>
      <c r="F36" s="13" t="s">
        <v>100</v>
      </c>
      <c r="G36" s="13" t="s">
        <v>65</v>
      </c>
      <c r="H36" s="14" t="str">
        <f>HYPERLINK("http://pcfoster.pl/aktualnosci/speedcharger-qc-%E2%80%93-nowa-seria-szybkich-i-bezpiecznych-ladowarek-usb-od-ttec-22964.html","URL")</f>
        <v>URL</v>
      </c>
      <c r="I36" s="13" t="s">
        <v>123</v>
      </c>
      <c r="J36" s="13"/>
      <c r="K36" s="13"/>
      <c r="L36" s="13"/>
    </row>
    <row r="37" spans="1:23" ht="15" x14ac:dyDescent="0.25">
      <c r="A37" s="3" t="s">
        <v>61</v>
      </c>
      <c r="B37" s="3" t="s">
        <v>107</v>
      </c>
      <c r="C37" s="6" t="s">
        <v>108</v>
      </c>
      <c r="D37" s="3" t="s">
        <v>72</v>
      </c>
      <c r="E37" s="3" t="s">
        <v>20</v>
      </c>
      <c r="F37" s="3" t="s">
        <v>109</v>
      </c>
      <c r="G37" s="3" t="s">
        <v>65</v>
      </c>
      <c r="H37" s="6" t="str">
        <f>HYPERLINK("http://mobo.pl/2018/04/27/tenda-ph6-gigabitowy-adapter-powerline-z-gniazdem-zasilania/","URL")</f>
        <v>URL</v>
      </c>
      <c r="I37" s="5" t="s">
        <v>123</v>
      </c>
      <c r="J37" s="1"/>
      <c r="K37" s="1"/>
      <c r="L37" s="1"/>
    </row>
    <row r="38" spans="1:23" s="15" customFormat="1" ht="15" x14ac:dyDescent="0.25">
      <c r="A38" s="13" t="s">
        <v>61</v>
      </c>
      <c r="B38" s="13" t="s">
        <v>107</v>
      </c>
      <c r="C38" s="14" t="s">
        <v>74</v>
      </c>
      <c r="D38" s="13" t="s">
        <v>75</v>
      </c>
      <c r="E38" s="13" t="s">
        <v>20</v>
      </c>
      <c r="F38" s="13" t="s">
        <v>76</v>
      </c>
      <c r="G38" s="13" t="s">
        <v>65</v>
      </c>
      <c r="H38" s="14" t="str">
        <f>HYPERLINK("https://www.in4.pl/news-ttec-SpeedCharger-QC,32902.html","URL")</f>
        <v>URL</v>
      </c>
      <c r="I38" s="13" t="s">
        <v>123</v>
      </c>
      <c r="J38" s="13"/>
      <c r="K38" s="13"/>
      <c r="L38" s="13"/>
    </row>
    <row r="39" spans="1:23" ht="15" x14ac:dyDescent="0.25">
      <c r="A39" s="3" t="s">
        <v>61</v>
      </c>
      <c r="B39" s="3" t="s">
        <v>107</v>
      </c>
      <c r="C39" s="6" t="s">
        <v>110</v>
      </c>
      <c r="D39" s="3" t="s">
        <v>26</v>
      </c>
      <c r="E39" s="3" t="s">
        <v>20</v>
      </c>
      <c r="F39" s="3" t="s">
        <v>111</v>
      </c>
      <c r="G39" s="3" t="s">
        <v>65</v>
      </c>
      <c r="H39" s="6" t="str">
        <f>HYPERLINK("http://wujek-gadzet.pl/speedcharger-qc-nowa-seria-szybkich-i-bezpiecznych-ladowarek-usb-od-ttec/","URL")</f>
        <v>URL</v>
      </c>
      <c r="I39" s="5" t="s">
        <v>123</v>
      </c>
      <c r="J39" s="1"/>
      <c r="K39" s="1"/>
      <c r="L39" s="1"/>
    </row>
    <row r="40" spans="1:23" s="15" customFormat="1" ht="15" x14ac:dyDescent="0.25">
      <c r="A40" s="13" t="s">
        <v>61</v>
      </c>
      <c r="B40" s="13" t="s">
        <v>107</v>
      </c>
      <c r="C40" s="14" t="s">
        <v>71</v>
      </c>
      <c r="D40" s="13" t="s">
        <v>72</v>
      </c>
      <c r="E40" s="13" t="s">
        <v>20</v>
      </c>
      <c r="F40" s="13" t="s">
        <v>73</v>
      </c>
      <c r="G40" s="13" t="s">
        <v>65</v>
      </c>
      <c r="H40" s="14" t="str">
        <f>HYPERLINK("https://www.telix.pl/sprzet/gadzety/2018/04/speedcharger-qc-nowa-seria-szybkich-i-bezpiecznych-ladowarek-usb-od-ttec/","URL")</f>
        <v>URL</v>
      </c>
      <c r="I40" s="13" t="s">
        <v>123</v>
      </c>
      <c r="J40" s="13"/>
      <c r="K40" s="13"/>
      <c r="L40" s="13"/>
    </row>
    <row r="41" spans="1:23" ht="15" x14ac:dyDescent="0.25">
      <c r="A41" s="3" t="s">
        <v>61</v>
      </c>
      <c r="B41" s="3" t="s">
        <v>107</v>
      </c>
      <c r="C41" s="6" t="s">
        <v>112</v>
      </c>
      <c r="D41" s="3" t="s">
        <v>113</v>
      </c>
      <c r="E41" s="3" t="s">
        <v>20</v>
      </c>
      <c r="F41" s="3" t="s">
        <v>114</v>
      </c>
      <c r="G41" s="3" t="s">
        <v>65</v>
      </c>
      <c r="H41" s="6" t="str">
        <f>HYPERLINK("http://agdrtv24.pl/informacja,21082,speedcharger-qc-nowa-seria-szybkich-i-bezpiecznych-ladowarek-usb-od-ttec","ULR")</f>
        <v>ULR</v>
      </c>
      <c r="I41" s="5" t="s">
        <v>123</v>
      </c>
      <c r="J41" s="1"/>
      <c r="K41" s="1"/>
      <c r="L41" s="1"/>
    </row>
    <row r="42" spans="1:23" s="15" customFormat="1" ht="15" x14ac:dyDescent="0.25">
      <c r="A42" s="13" t="s">
        <v>61</v>
      </c>
      <c r="B42" s="13" t="s">
        <v>107</v>
      </c>
      <c r="C42" s="14" t="s">
        <v>115</v>
      </c>
      <c r="D42" s="13" t="s">
        <v>116</v>
      </c>
      <c r="E42" s="13" t="s">
        <v>20</v>
      </c>
      <c r="F42" s="13" t="s">
        <v>117</v>
      </c>
      <c r="G42" s="13" t="s">
        <v>65</v>
      </c>
      <c r="H42" s="14" t="str">
        <f>HYPERLINK("http://www.telepolis.pl/wiadomosci/speedcharge-qc-seria-szybkich-ladowarek-firmy-ttec,2,3,42204.html","URL")</f>
        <v>URL</v>
      </c>
      <c r="I42" s="13" t="s">
        <v>123</v>
      </c>
      <c r="J42" s="13"/>
      <c r="K42" s="13"/>
      <c r="L42" s="13"/>
    </row>
    <row r="43" spans="1:23" ht="15" x14ac:dyDescent="0.25">
      <c r="A43" s="3" t="s">
        <v>61</v>
      </c>
      <c r="B43" s="3" t="s">
        <v>107</v>
      </c>
      <c r="C43" s="6" t="s">
        <v>80</v>
      </c>
      <c r="D43" s="3" t="s">
        <v>75</v>
      </c>
      <c r="E43" s="3" t="s">
        <v>20</v>
      </c>
      <c r="F43" s="3" t="s">
        <v>81</v>
      </c>
      <c r="G43" s="3" t="s">
        <v>65</v>
      </c>
      <c r="H43" s="6" t="str">
        <f>HYPERLINK("http://techon.pl/speedcharger-qc-seria-szybkich-i-bezpiecznych-ladowarek-usb-od-ttec/","URL")</f>
        <v>URL</v>
      </c>
      <c r="I43" s="5" t="s">
        <v>123</v>
      </c>
      <c r="J43" s="1"/>
      <c r="K43" s="1"/>
      <c r="L43" s="1"/>
    </row>
    <row r="44" spans="1:23" ht="15" x14ac:dyDescent="0.25">
      <c r="A44" s="3" t="s">
        <v>61</v>
      </c>
      <c r="B44" s="3" t="s">
        <v>107</v>
      </c>
      <c r="C44" s="6" t="s">
        <v>101</v>
      </c>
      <c r="D44" s="3" t="s">
        <v>75</v>
      </c>
      <c r="E44" s="3" t="s">
        <v>20</v>
      </c>
      <c r="F44" s="3" t="s">
        <v>64</v>
      </c>
      <c r="G44" s="3" t="s">
        <v>65</v>
      </c>
      <c r="H44" s="6" t="str">
        <f>HYPERLINK("https://technogadzet.pl/speedcharger-qc-szybka-ladowarka-usb/","URL")</f>
        <v>URL</v>
      </c>
      <c r="I44" s="5" t="s">
        <v>123</v>
      </c>
      <c r="J44" s="1"/>
      <c r="K44" s="1"/>
      <c r="L44" s="1"/>
    </row>
    <row r="45" spans="1:23" ht="15" x14ac:dyDescent="0.25">
      <c r="A45" s="8"/>
      <c r="B45" s="8"/>
      <c r="C45" s="9"/>
      <c r="D45" s="8"/>
      <c r="E45" s="8"/>
      <c r="F45" s="8"/>
      <c r="G45" s="8"/>
      <c r="H45" s="9"/>
      <c r="I45" s="10"/>
      <c r="J45" s="11"/>
      <c r="K45" s="11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</sheetData>
  <autoFilter ref="A2:W45"/>
  <mergeCells count="2">
    <mergeCell ref="B1:G1"/>
    <mergeCell ref="H1:L1"/>
  </mergeCells>
  <hyperlinks>
    <hyperlink ref="C4" r:id="rId1"/>
    <hyperlink ref="C5" r:id="rId2"/>
    <hyperlink ref="C6" r:id="rId3"/>
    <hyperlink ref="C7" r:id="rId4"/>
    <hyperlink ref="C12" r:id="rId5"/>
    <hyperlink ref="C14" r:id="rId6"/>
    <hyperlink ref="C15" r:id="rId7"/>
    <hyperlink ref="C17" r:id="rId8"/>
    <hyperlink ref="C18" r:id="rId9"/>
    <hyperlink ref="C20" r:id="rId10"/>
    <hyperlink ref="C21" r:id="rId11"/>
    <hyperlink ref="C22" r:id="rId12"/>
    <hyperlink ref="C24" r:id="rId13"/>
    <hyperlink ref="C25" r:id="rId14"/>
    <hyperlink ref="C27" r:id="rId15"/>
    <hyperlink ref="C28" r:id="rId16"/>
    <hyperlink ref="C30" r:id="rId17"/>
    <hyperlink ref="C31" r:id="rId18"/>
    <hyperlink ref="C32" r:id="rId19"/>
    <hyperlink ref="C33" r:id="rId20"/>
    <hyperlink ref="C34" r:id="rId21"/>
    <hyperlink ref="C36" r:id="rId22"/>
    <hyperlink ref="C37" r:id="rId23"/>
    <hyperlink ref="C38" r:id="rId24"/>
    <hyperlink ref="C39" r:id="rId25"/>
    <hyperlink ref="C40" r:id="rId26"/>
    <hyperlink ref="C41" r:id="rId27"/>
    <hyperlink ref="C42" r:id="rId28"/>
    <hyperlink ref="C43" r:id="rId29"/>
    <hyperlink ref="C44" r:id="rId30"/>
    <hyperlink ref="K6" r:id="rId31"/>
    <hyperlink ref="I5" r:id="rId32"/>
  </hyperlinks>
  <pageMargins left="0.7" right="0.7" top="0.75" bottom="0.75" header="0.3" footer="0.3"/>
  <pageSetup paperSize="9" orientation="portrait" horizontalDpi="4294967295" verticalDpi="4294967295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Agata Gulbierz</cp:lastModifiedBy>
  <dcterms:modified xsi:type="dcterms:W3CDTF">2018-05-14T07:22:33Z</dcterms:modified>
</cp:coreProperties>
</file>